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225" windowWidth="9690" windowHeight="6495" activeTab="0"/>
  </bookViews>
  <sheets>
    <sheet name="remplissage adulte" sheetId="1" r:id="rId1"/>
    <sheet name="remplissage enfant" sheetId="2" r:id="rId2"/>
  </sheets>
  <definedNames/>
  <calcPr fullCalcOnLoad="1"/>
</workbook>
</file>

<file path=xl/sharedStrings.xml><?xml version="1.0" encoding="utf-8"?>
<sst xmlns="http://schemas.openxmlformats.org/spreadsheetml/2006/main" count="54" uniqueCount="20">
  <si>
    <t>poids (kg)</t>
  </si>
  <si>
    <t>taille (cm)</t>
  </si>
  <si>
    <t>age (années)</t>
  </si>
  <si>
    <t>surface corporelle (m²)</t>
  </si>
  <si>
    <t>surface brûlée (m²)</t>
  </si>
  <si>
    <t>surface brulée (%)</t>
  </si>
  <si>
    <t>quantité déjà perfusée (ml)</t>
  </si>
  <si>
    <t>réanimation du brûlé adulte dans les 24 premières heures</t>
  </si>
  <si>
    <r>
      <t xml:space="preserve">volume </t>
    </r>
    <r>
      <rPr>
        <sz val="10"/>
        <rFont val="Arial"/>
        <family val="0"/>
      </rPr>
      <t>réel à perfuser (tient compte des perf avant admission)</t>
    </r>
  </si>
  <si>
    <r>
      <t xml:space="preserve">volume </t>
    </r>
    <r>
      <rPr>
        <sz val="10"/>
        <rFont val="Arial"/>
        <family val="0"/>
      </rPr>
      <t>théorique à perfuser dans les 24h suivant la brûlure</t>
    </r>
  </si>
  <si>
    <r>
      <t>besoins de base (</t>
    </r>
    <r>
      <rPr>
        <sz val="10"/>
        <rFont val="Arial"/>
        <family val="0"/>
      </rPr>
      <t>glucosé 5%) en ml</t>
    </r>
  </si>
  <si>
    <r>
      <t>volume réel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horaire</t>
    </r>
    <r>
      <rPr>
        <sz val="10"/>
        <rFont val="Arial"/>
        <family val="0"/>
      </rPr>
      <t xml:space="preserve"> à perfuser pendant les 16h suivantes</t>
    </r>
  </si>
  <si>
    <r>
      <t>volume réel</t>
    </r>
    <r>
      <rPr>
        <b/>
        <sz val="10"/>
        <rFont val="Arial"/>
        <family val="0"/>
      </rPr>
      <t xml:space="preserve"> horaire </t>
    </r>
    <r>
      <rPr>
        <sz val="10"/>
        <rFont val="Arial"/>
        <family val="2"/>
      </rPr>
      <t>à perfuser</t>
    </r>
    <r>
      <rPr>
        <b/>
        <sz val="10"/>
        <rFont val="Arial"/>
        <family val="0"/>
      </rPr>
      <t xml:space="preserve"> </t>
    </r>
    <r>
      <rPr>
        <sz val="10"/>
        <rFont val="Arial"/>
        <family val="0"/>
      </rPr>
      <t>pendant les 8 premières heures</t>
    </r>
  </si>
  <si>
    <r>
      <t xml:space="preserve">volume réel </t>
    </r>
    <r>
      <rPr>
        <b/>
        <sz val="10"/>
        <rFont val="Arial"/>
        <family val="2"/>
      </rPr>
      <t>total</t>
    </r>
    <r>
      <rPr>
        <sz val="10"/>
        <rFont val="Arial"/>
        <family val="2"/>
      </rPr>
      <t xml:space="preserve"> à perfuser sur les</t>
    </r>
    <r>
      <rPr>
        <b/>
        <sz val="10"/>
        <rFont val="Arial"/>
        <family val="2"/>
      </rPr>
      <t xml:space="preserve"> 8 premières heures</t>
    </r>
    <r>
      <rPr>
        <sz val="10"/>
        <rFont val="Arial"/>
        <family val="2"/>
      </rPr>
      <t xml:space="preserve"> ou les </t>
    </r>
    <r>
      <rPr>
        <b/>
        <sz val="10"/>
        <rFont val="Arial"/>
        <family val="2"/>
      </rPr>
      <t>16 h suivantes</t>
    </r>
  </si>
  <si>
    <t>protocole d'EVANS (cristalloides + colloides)</t>
  </si>
  <si>
    <t>protocole de PARKLAND (cristalloides : ringer-lactate)</t>
  </si>
  <si>
    <r>
      <t xml:space="preserve">quantité de </t>
    </r>
    <r>
      <rPr>
        <b/>
        <sz val="10"/>
        <rFont val="Arial"/>
        <family val="2"/>
      </rPr>
      <t>colloîdes</t>
    </r>
    <r>
      <rPr>
        <sz val="10"/>
        <rFont val="Arial"/>
        <family val="0"/>
      </rPr>
      <t xml:space="preserve"> (albumine 4%) en ml</t>
    </r>
  </si>
  <si>
    <r>
      <t>quantité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de cristalloides</t>
    </r>
    <r>
      <rPr>
        <sz val="10"/>
        <rFont val="Arial"/>
        <family val="0"/>
      </rPr>
      <t xml:space="preserve"> (ringer-lactate) en ml</t>
    </r>
  </si>
  <si>
    <t>protocole de CARVAJAL (cristalloides)</t>
  </si>
  <si>
    <t>réanimation du brûlé enfant dans les 24 premières heures</t>
  </si>
</sst>
</file>

<file path=xl/styles.xml><?xml version="1.0" encoding="utf-8"?>
<styleSheet xmlns="http://schemas.openxmlformats.org/spreadsheetml/2006/main">
  <numFmts count="1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d\-mmm"/>
    <numFmt numFmtId="165" formatCode="0.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9"/>
      <name val="Arial"/>
      <family val="0"/>
    </font>
    <font>
      <b/>
      <sz val="20"/>
      <color indexed="9"/>
      <name val="Arial"/>
      <family val="2"/>
    </font>
    <font>
      <b/>
      <sz val="20"/>
      <color indexed="13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/>
    </xf>
    <xf numFmtId="1" fontId="0" fillId="0" borderId="1" xfId="0" applyNumberFormat="1" applyBorder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4" fillId="4" borderId="1" xfId="0" applyFont="1" applyFill="1" applyBorder="1" applyAlignment="1" applyProtection="1">
      <alignment/>
      <protection/>
    </xf>
    <xf numFmtId="0" fontId="1" fillId="5" borderId="1" xfId="0" applyFont="1" applyFill="1" applyBorder="1" applyAlignment="1" applyProtection="1">
      <alignment/>
      <protection/>
    </xf>
    <xf numFmtId="0" fontId="1" fillId="5" borderId="2" xfId="0" applyFont="1" applyFill="1" applyBorder="1" applyAlignment="1" applyProtection="1">
      <alignment/>
      <protection/>
    </xf>
    <xf numFmtId="0" fontId="1" fillId="5" borderId="3" xfId="0" applyFont="1" applyFill="1" applyBorder="1" applyAlignment="1" applyProtection="1">
      <alignment/>
      <protection/>
    </xf>
    <xf numFmtId="2" fontId="0" fillId="3" borderId="1" xfId="0" applyNumberFormat="1" applyFill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1" fontId="0" fillId="5" borderId="1" xfId="0" applyNumberFormat="1" applyFill="1" applyBorder="1" applyAlignment="1" applyProtection="1">
      <alignment/>
      <protection/>
    </xf>
    <xf numFmtId="0" fontId="0" fillId="5" borderId="4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1" fontId="0" fillId="5" borderId="2" xfId="0" applyNumberFormat="1" applyFill="1" applyBorder="1" applyAlignment="1" applyProtection="1">
      <alignment/>
      <protection/>
    </xf>
    <xf numFmtId="1" fontId="0" fillId="5" borderId="3" xfId="0" applyNumberFormat="1" applyFill="1" applyBorder="1" applyAlignment="1" applyProtection="1">
      <alignment/>
      <protection/>
    </xf>
    <xf numFmtId="0" fontId="0" fillId="5" borderId="5" xfId="0" applyFill="1" applyBorder="1" applyAlignment="1" applyProtection="1">
      <alignment/>
      <protection/>
    </xf>
    <xf numFmtId="0" fontId="1" fillId="6" borderId="1" xfId="0" applyFont="1" applyFill="1" applyBorder="1" applyAlignment="1" applyProtection="1">
      <alignment/>
      <protection/>
    </xf>
    <xf numFmtId="1" fontId="0" fillId="6" borderId="1" xfId="0" applyNumberFormat="1" applyFill="1" applyBorder="1" applyAlignment="1" applyProtection="1">
      <alignment/>
      <protection/>
    </xf>
    <xf numFmtId="0" fontId="0" fillId="6" borderId="4" xfId="0" applyFill="1" applyBorder="1" applyAlignment="1" applyProtection="1">
      <alignment/>
      <protection/>
    </xf>
    <xf numFmtId="0" fontId="5" fillId="7" borderId="0" xfId="0" applyFont="1" applyFill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1" fontId="0" fillId="0" borderId="2" xfId="0" applyNumberForma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1" fontId="0" fillId="0" borderId="3" xfId="0" applyNumberFormat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B6" sqref="B6"/>
    </sheetView>
  </sheetViews>
  <sheetFormatPr defaultColWidth="11.421875" defaultRowHeight="12.75"/>
  <cols>
    <col min="1" max="1" width="69.8515625" style="2" customWidth="1"/>
    <col min="2" max="2" width="12.57421875" style="2" customWidth="1"/>
    <col min="3" max="16384" width="11.421875" style="2" customWidth="1"/>
  </cols>
  <sheetData>
    <row r="1" s="8" customFormat="1" ht="26.25">
      <c r="A1" s="8" t="s">
        <v>7</v>
      </c>
    </row>
    <row r="2" spans="1:4" ht="12.75">
      <c r="A2" s="4" t="s">
        <v>2</v>
      </c>
      <c r="B2" s="5"/>
      <c r="C2" s="5"/>
      <c r="D2" s="5"/>
    </row>
    <row r="3" spans="1:4" ht="12.75">
      <c r="A3" s="4" t="s">
        <v>0</v>
      </c>
      <c r="B3" s="5"/>
      <c r="C3" s="5"/>
      <c r="D3" s="5"/>
    </row>
    <row r="4" spans="1:4" ht="12.75">
      <c r="A4" s="4" t="s">
        <v>1</v>
      </c>
      <c r="B4" s="5"/>
      <c r="C4" s="5"/>
      <c r="D4" s="5"/>
    </row>
    <row r="5" spans="1:4" ht="12.75">
      <c r="A5" s="4" t="s">
        <v>5</v>
      </c>
      <c r="B5" s="5"/>
      <c r="C5" s="5"/>
      <c r="D5" s="5"/>
    </row>
    <row r="6" spans="1:4" ht="12.75">
      <c r="A6" s="4" t="s">
        <v>6</v>
      </c>
      <c r="B6" s="5"/>
      <c r="C6" s="5"/>
      <c r="D6" s="5"/>
    </row>
    <row r="7" spans="1:4" s="9" customFormat="1" ht="12.75">
      <c r="A7" s="11" t="s">
        <v>3</v>
      </c>
      <c r="B7" s="16">
        <f>((B3^0.426)*(B4^0.725)*71.84)/10000</f>
        <v>0</v>
      </c>
      <c r="C7" s="16">
        <f>((C3^0.426)*(C4^0.725)*71.84)/10000</f>
        <v>0</v>
      </c>
      <c r="D7" s="16">
        <f>((D3^0.426)*(D4^0.725)*71.84)/10000</f>
        <v>0</v>
      </c>
    </row>
    <row r="8" spans="1:4" s="9" customFormat="1" ht="12.75">
      <c r="A8" s="11" t="s">
        <v>4</v>
      </c>
      <c r="B8" s="16">
        <f>(B7*B5)/100</f>
        <v>0</v>
      </c>
      <c r="C8" s="16">
        <f>(C7*C5)/100</f>
        <v>0</v>
      </c>
      <c r="D8" s="16">
        <f>(D7*D5)/100</f>
        <v>0</v>
      </c>
    </row>
    <row r="9" spans="1:4" s="10" customFormat="1" ht="13.5" thickBot="1">
      <c r="A9" s="12" t="s">
        <v>15</v>
      </c>
      <c r="B9" s="12"/>
      <c r="C9" s="12"/>
      <c r="D9" s="12"/>
    </row>
    <row r="10" spans="1:4" s="19" customFormat="1" ht="13.5" thickTop="1">
      <c r="A10" s="13" t="s">
        <v>9</v>
      </c>
      <c r="B10" s="18">
        <f>4*B3*B5</f>
        <v>0</v>
      </c>
      <c r="C10" s="18">
        <f>4*C3*C5</f>
        <v>0</v>
      </c>
      <c r="D10" s="18">
        <f>4*D3*D5</f>
        <v>0</v>
      </c>
    </row>
    <row r="11" spans="1:4" s="20" customFormat="1" ht="12.75">
      <c r="A11" s="13" t="s">
        <v>8</v>
      </c>
      <c r="B11" s="18">
        <f>B10-B6</f>
        <v>0</v>
      </c>
      <c r="C11" s="18">
        <f>C10-C6</f>
        <v>0</v>
      </c>
      <c r="D11" s="18">
        <f>D10-D6</f>
        <v>0</v>
      </c>
    </row>
    <row r="12" spans="1:4" s="20" customFormat="1" ht="12.75">
      <c r="A12" s="13" t="s">
        <v>12</v>
      </c>
      <c r="B12" s="18">
        <f>(B11/2)/8</f>
        <v>0</v>
      </c>
      <c r="C12" s="18">
        <f>(C11/2)/8</f>
        <v>0</v>
      </c>
      <c r="D12" s="18">
        <f>(D11/2)/8</f>
        <v>0</v>
      </c>
    </row>
    <row r="13" spans="1:4" s="20" customFormat="1" ht="12.75">
      <c r="A13" s="14" t="s">
        <v>11</v>
      </c>
      <c r="B13" s="21">
        <f>(B11/2)/16</f>
        <v>0</v>
      </c>
      <c r="C13" s="21">
        <f>(C11/2)/16</f>
        <v>0</v>
      </c>
      <c r="D13" s="21">
        <f>(D11/2)/16</f>
        <v>0</v>
      </c>
    </row>
    <row r="14" spans="1:4" s="23" customFormat="1" ht="13.5" thickBot="1">
      <c r="A14" s="15" t="s">
        <v>13</v>
      </c>
      <c r="B14" s="22">
        <f>(B11/2)</f>
        <v>0</v>
      </c>
      <c r="C14" s="22">
        <f>(C11/2)</f>
        <v>0</v>
      </c>
      <c r="D14" s="22">
        <f>(D11/2)</f>
        <v>0</v>
      </c>
    </row>
    <row r="15" spans="1:4" s="10" customFormat="1" ht="14.25" thickBot="1" thickTop="1">
      <c r="A15" s="12" t="s">
        <v>14</v>
      </c>
      <c r="B15" s="12"/>
      <c r="C15" s="12"/>
      <c r="D15" s="12"/>
    </row>
    <row r="16" spans="1:4" s="17" customFormat="1" ht="13.5" thickTop="1">
      <c r="A16" s="6" t="s">
        <v>10</v>
      </c>
      <c r="B16" s="7">
        <f>2000*B7</f>
        <v>0</v>
      </c>
      <c r="C16" s="7">
        <f>2000*C7</f>
        <v>0</v>
      </c>
      <c r="D16" s="7">
        <f>2000*D7</f>
        <v>0</v>
      </c>
    </row>
    <row r="17" spans="1:4" s="1" customFormat="1" ht="12.75">
      <c r="A17" s="6" t="s">
        <v>16</v>
      </c>
      <c r="B17" s="7">
        <f>B3*B5</f>
        <v>0</v>
      </c>
      <c r="C17" s="7">
        <f>C3*C5</f>
        <v>0</v>
      </c>
      <c r="D17" s="7">
        <f>D3*D5</f>
        <v>0</v>
      </c>
    </row>
    <row r="18" spans="1:4" s="1" customFormat="1" ht="12.75">
      <c r="A18" s="6" t="s">
        <v>17</v>
      </c>
      <c r="B18" s="7">
        <f>B3*B5</f>
        <v>0</v>
      </c>
      <c r="C18" s="7">
        <f>C3*C5</f>
        <v>0</v>
      </c>
      <c r="D18" s="7">
        <f>D3*D5</f>
        <v>0</v>
      </c>
    </row>
    <row r="19" spans="1:4" s="1" customFormat="1" ht="12.75">
      <c r="A19" s="6" t="s">
        <v>9</v>
      </c>
      <c r="B19" s="7">
        <f>(2*B3*B5)+B16</f>
        <v>0</v>
      </c>
      <c r="C19" s="7">
        <f>(2*C3*C5)+C16</f>
        <v>0</v>
      </c>
      <c r="D19" s="7">
        <f>(2*D3*D5)+D16</f>
        <v>0</v>
      </c>
    </row>
    <row r="20" spans="1:4" s="1" customFormat="1" ht="12.75">
      <c r="A20" s="6" t="s">
        <v>8</v>
      </c>
      <c r="B20" s="7">
        <f>(2*B3*B5)+B16-B6</f>
        <v>0</v>
      </c>
      <c r="C20" s="7">
        <f>(2*C3*C5)+C16-C6</f>
        <v>0</v>
      </c>
      <c r="D20" s="7">
        <f>(2*D3*D5)+D16-D6</f>
        <v>0</v>
      </c>
    </row>
    <row r="21" spans="1:4" s="1" customFormat="1" ht="12.75">
      <c r="A21" s="3" t="s">
        <v>12</v>
      </c>
      <c r="B21" s="7">
        <f>(B20/2)/8</f>
        <v>0</v>
      </c>
      <c r="C21" s="7">
        <f>(C20/2)/8</f>
        <v>0</v>
      </c>
      <c r="D21" s="7">
        <f>(D20/2)/8</f>
        <v>0</v>
      </c>
    </row>
    <row r="22" spans="1:4" s="1" customFormat="1" ht="12.75">
      <c r="A22" s="28" t="s">
        <v>11</v>
      </c>
      <c r="B22" s="29">
        <f>(B20/2)/16</f>
        <v>0</v>
      </c>
      <c r="C22" s="29">
        <f>(C20/2)/16</f>
        <v>0</v>
      </c>
      <c r="D22" s="29">
        <f>(D20/2)/16</f>
        <v>0</v>
      </c>
    </row>
    <row r="23" spans="1:4" s="32" customFormat="1" ht="13.5" thickBot="1">
      <c r="A23" s="30" t="s">
        <v>13</v>
      </c>
      <c r="B23" s="31">
        <f>(B20/2)</f>
        <v>0</v>
      </c>
      <c r="C23" s="31">
        <f>(C20/2)</f>
        <v>0</v>
      </c>
      <c r="D23" s="31">
        <f>(D20/2)</f>
        <v>0</v>
      </c>
    </row>
    <row r="24" ht="13.5" thickTop="1"/>
  </sheetData>
  <sheetProtection sheet="1" objects="1" scenarios="1"/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180" verticalDpi="180" orientation="landscape" paperSize="9" scale="120" r:id="rId1"/>
  <headerFooter alignWithMargins="0">
    <oddHeader>&amp;L&amp;F&amp;C&amp;A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B2" sqref="B2"/>
    </sheetView>
  </sheetViews>
  <sheetFormatPr defaultColWidth="11.421875" defaultRowHeight="12.75"/>
  <cols>
    <col min="1" max="1" width="69.8515625" style="2" customWidth="1"/>
    <col min="2" max="2" width="12.57421875" style="2" customWidth="1"/>
    <col min="3" max="16384" width="11.421875" style="2" customWidth="1"/>
  </cols>
  <sheetData>
    <row r="1" s="27" customFormat="1" ht="26.25">
      <c r="A1" s="27" t="s">
        <v>19</v>
      </c>
    </row>
    <row r="2" spans="1:5" ht="12.75">
      <c r="A2" s="4" t="s">
        <v>2</v>
      </c>
      <c r="B2" s="5"/>
      <c r="C2" s="5"/>
      <c r="D2" s="5"/>
      <c r="E2" s="5"/>
    </row>
    <row r="3" spans="1:5" ht="12.75">
      <c r="A3" s="4" t="s">
        <v>0</v>
      </c>
      <c r="B3" s="5"/>
      <c r="C3" s="5"/>
      <c r="D3" s="5"/>
      <c r="E3" s="5"/>
    </row>
    <row r="4" spans="1:5" ht="12.75">
      <c r="A4" s="4" t="s">
        <v>1</v>
      </c>
      <c r="B4" s="5"/>
      <c r="C4" s="5"/>
      <c r="D4" s="5"/>
      <c r="E4" s="5"/>
    </row>
    <row r="5" spans="1:5" ht="12.75">
      <c r="A5" s="4" t="s">
        <v>5</v>
      </c>
      <c r="B5" s="5"/>
      <c r="C5" s="5"/>
      <c r="D5" s="5"/>
      <c r="E5" s="5"/>
    </row>
    <row r="6" spans="1:5" ht="12.75">
      <c r="A6" s="4" t="s">
        <v>6</v>
      </c>
      <c r="B6" s="5"/>
      <c r="C6" s="5"/>
      <c r="D6" s="5"/>
      <c r="E6" s="5"/>
    </row>
    <row r="7" spans="1:5" s="9" customFormat="1" ht="12.75">
      <c r="A7" s="11" t="s">
        <v>3</v>
      </c>
      <c r="B7" s="16">
        <f>((B3^0.426)*(B4^0.725)*71.84)/10000</f>
        <v>0</v>
      </c>
      <c r="C7" s="16">
        <f>((C3^0.426)*(C4^0.725)*71.84)/10000</f>
        <v>0</v>
      </c>
      <c r="D7" s="16">
        <f>((D3^0.426)*(D4^0.725)*71.84)/10000</f>
        <v>0</v>
      </c>
      <c r="E7" s="16">
        <f>((E3^0.426)*(E4^0.725)*71.84)/10000</f>
        <v>0</v>
      </c>
    </row>
    <row r="8" spans="1:5" s="9" customFormat="1" ht="12.75">
      <c r="A8" s="11" t="s">
        <v>4</v>
      </c>
      <c r="B8" s="16">
        <f>(B7*B5)/100</f>
        <v>0</v>
      </c>
      <c r="C8" s="16">
        <f>(C7*C5)/100</f>
        <v>0</v>
      </c>
      <c r="D8" s="16">
        <f>(D7*D5)/100</f>
        <v>0</v>
      </c>
      <c r="E8" s="16">
        <f>(E7*E5)/100</f>
        <v>0</v>
      </c>
    </row>
    <row r="9" spans="1:5" s="10" customFormat="1" ht="13.5" thickBot="1">
      <c r="A9" s="12" t="s">
        <v>18</v>
      </c>
      <c r="B9" s="12"/>
      <c r="C9" s="12"/>
      <c r="D9" s="12"/>
      <c r="E9" s="12"/>
    </row>
    <row r="10" spans="1:5" s="26" customFormat="1" ht="14.25" thickBot="1" thickTop="1">
      <c r="A10" s="24" t="s">
        <v>10</v>
      </c>
      <c r="B10" s="25">
        <f>2000*B7</f>
        <v>0</v>
      </c>
      <c r="C10" s="25">
        <f>2000*C7</f>
        <v>0</v>
      </c>
      <c r="D10" s="25">
        <f>2000*D7</f>
        <v>0</v>
      </c>
      <c r="E10" s="25">
        <f>2000*E7</f>
        <v>0</v>
      </c>
    </row>
    <row r="11" spans="1:5" s="26" customFormat="1" ht="14.25" thickBot="1" thickTop="1">
      <c r="A11" s="24" t="s">
        <v>17</v>
      </c>
      <c r="B11" s="25">
        <f>5000*B8</f>
        <v>0</v>
      </c>
      <c r="C11" s="25">
        <f>5000*C8</f>
        <v>0</v>
      </c>
      <c r="D11" s="25">
        <f>5000*D8</f>
        <v>0</v>
      </c>
      <c r="E11" s="25">
        <f>5000*E8</f>
        <v>0</v>
      </c>
    </row>
    <row r="12" spans="1:5" s="26" customFormat="1" ht="14.25" thickBot="1" thickTop="1">
      <c r="A12" s="24" t="s">
        <v>9</v>
      </c>
      <c r="B12" s="25">
        <f>B10+B11</f>
        <v>0</v>
      </c>
      <c r="C12" s="25">
        <f>C10+C11</f>
        <v>0</v>
      </c>
      <c r="D12" s="25">
        <f>D10+D11</f>
        <v>0</v>
      </c>
      <c r="E12" s="25">
        <f>E10+E11</f>
        <v>0</v>
      </c>
    </row>
    <row r="13" spans="1:5" s="26" customFormat="1" ht="14.25" thickBot="1" thickTop="1">
      <c r="A13" s="24" t="s">
        <v>8</v>
      </c>
      <c r="B13" s="25">
        <f>B12-B6</f>
        <v>0</v>
      </c>
      <c r="C13" s="25">
        <f>C12-C6</f>
        <v>0</v>
      </c>
      <c r="D13" s="25">
        <f>D12-D6</f>
        <v>0</v>
      </c>
      <c r="E13" s="25">
        <f>E12-E6</f>
        <v>0</v>
      </c>
    </row>
    <row r="14" spans="1:5" s="26" customFormat="1" ht="14.25" thickBot="1" thickTop="1">
      <c r="A14" s="24" t="s">
        <v>12</v>
      </c>
      <c r="B14" s="25">
        <f>(B13/2)/8</f>
        <v>0</v>
      </c>
      <c r="C14" s="25">
        <f>(C13/2)/8</f>
        <v>0</v>
      </c>
      <c r="D14" s="25">
        <f>(D13/2)/8</f>
        <v>0</v>
      </c>
      <c r="E14" s="25">
        <f>(E13/2)/8</f>
        <v>0</v>
      </c>
    </row>
    <row r="15" spans="1:5" s="26" customFormat="1" ht="14.25" thickBot="1" thickTop="1">
      <c r="A15" s="24" t="s">
        <v>11</v>
      </c>
      <c r="B15" s="25">
        <f>(B13/2)/16</f>
        <v>0</v>
      </c>
      <c r="C15" s="25">
        <f>(C13/2)/16</f>
        <v>0</v>
      </c>
      <c r="D15" s="25">
        <f>(D13/2)/16</f>
        <v>0</v>
      </c>
      <c r="E15" s="25">
        <f>(E13/2)/16</f>
        <v>0</v>
      </c>
    </row>
    <row r="16" spans="1:5" s="26" customFormat="1" ht="13.5" thickTop="1">
      <c r="A16" s="24" t="s">
        <v>13</v>
      </c>
      <c r="B16" s="25">
        <f>(B13/2)</f>
        <v>0</v>
      </c>
      <c r="C16" s="25">
        <f>(C13/2)</f>
        <v>0</v>
      </c>
      <c r="D16" s="25">
        <f>(D13/2)</f>
        <v>0</v>
      </c>
      <c r="E16" s="25">
        <f>(E13/2)</f>
        <v>0</v>
      </c>
    </row>
    <row r="17" spans="1:5" s="10" customFormat="1" ht="13.5" thickBot="1">
      <c r="A17" s="12" t="s">
        <v>15</v>
      </c>
      <c r="B17" s="12"/>
      <c r="C17" s="12"/>
      <c r="D17" s="12"/>
      <c r="E17" s="12"/>
    </row>
    <row r="18" spans="1:5" s="19" customFormat="1" ht="13.5" thickTop="1">
      <c r="A18" s="13" t="s">
        <v>9</v>
      </c>
      <c r="B18" s="18">
        <f>4*B3*B5</f>
        <v>0</v>
      </c>
      <c r="C18" s="18">
        <f>4*C3*C5</f>
        <v>0</v>
      </c>
      <c r="D18" s="18">
        <f>4*D3*D5</f>
        <v>0</v>
      </c>
      <c r="E18" s="18">
        <f>4*E3*E5</f>
        <v>0</v>
      </c>
    </row>
    <row r="19" spans="1:5" s="20" customFormat="1" ht="12.75">
      <c r="A19" s="13" t="s">
        <v>8</v>
      </c>
      <c r="B19" s="18">
        <f>B18-B6</f>
        <v>0</v>
      </c>
      <c r="C19" s="18">
        <f>C18-C6</f>
        <v>0</v>
      </c>
      <c r="D19" s="18">
        <f>D18-D6</f>
        <v>0</v>
      </c>
      <c r="E19" s="18">
        <f>E18-E6</f>
        <v>0</v>
      </c>
    </row>
    <row r="20" spans="1:5" s="20" customFormat="1" ht="12.75">
      <c r="A20" s="13" t="s">
        <v>12</v>
      </c>
      <c r="B20" s="18">
        <f>(B19/2)/8</f>
        <v>0</v>
      </c>
      <c r="C20" s="18">
        <f>(C19/2)/8</f>
        <v>0</v>
      </c>
      <c r="D20" s="18">
        <f>(D19/2)/8</f>
        <v>0</v>
      </c>
      <c r="E20" s="18">
        <f>(E19/2)/8</f>
        <v>0</v>
      </c>
    </row>
    <row r="21" spans="1:5" s="20" customFormat="1" ht="12.75">
      <c r="A21" s="14" t="s">
        <v>11</v>
      </c>
      <c r="B21" s="21">
        <f>(B19/2)/16</f>
        <v>0</v>
      </c>
      <c r="C21" s="21">
        <f>(C19/2)/16</f>
        <v>0</v>
      </c>
      <c r="D21" s="21">
        <f>(D19/2)/16</f>
        <v>0</v>
      </c>
      <c r="E21" s="21">
        <f>(E19/2)/16</f>
        <v>0</v>
      </c>
    </row>
    <row r="22" spans="1:5" s="23" customFormat="1" ht="13.5" thickBot="1">
      <c r="A22" s="15" t="s">
        <v>13</v>
      </c>
      <c r="B22" s="22">
        <f>(B19/2)</f>
        <v>0</v>
      </c>
      <c r="C22" s="22">
        <f>(C19/2)</f>
        <v>0</v>
      </c>
      <c r="D22" s="22">
        <f>(D19/2)</f>
        <v>0</v>
      </c>
      <c r="E22" s="22">
        <f>(E19/2)</f>
        <v>0</v>
      </c>
    </row>
    <row r="23" spans="1:5" s="10" customFormat="1" ht="14.25" thickBot="1" thickTop="1">
      <c r="A23" s="12" t="s">
        <v>14</v>
      </c>
      <c r="B23" s="12"/>
      <c r="C23" s="12"/>
      <c r="D23" s="12"/>
      <c r="E23" s="12"/>
    </row>
    <row r="24" spans="1:5" s="17" customFormat="1" ht="13.5" thickTop="1">
      <c r="A24" s="6" t="s">
        <v>10</v>
      </c>
      <c r="B24" s="7">
        <f>80*B3</f>
        <v>0</v>
      </c>
      <c r="C24" s="7">
        <f>80*C3</f>
        <v>0</v>
      </c>
      <c r="D24" s="7">
        <f>80*D3</f>
        <v>0</v>
      </c>
      <c r="E24" s="7">
        <f>80*E3</f>
        <v>0</v>
      </c>
    </row>
    <row r="25" spans="1:5" s="1" customFormat="1" ht="12.75">
      <c r="A25" s="6" t="s">
        <v>16</v>
      </c>
      <c r="B25" s="7">
        <f>B3*B5</f>
        <v>0</v>
      </c>
      <c r="C25" s="7">
        <f>C3*C5</f>
        <v>0</v>
      </c>
      <c r="D25" s="7">
        <f>D3*D5</f>
        <v>0</v>
      </c>
      <c r="E25" s="7">
        <f>E3*E5</f>
        <v>0</v>
      </c>
    </row>
    <row r="26" spans="1:5" s="1" customFormat="1" ht="12.75">
      <c r="A26" s="6" t="s">
        <v>17</v>
      </c>
      <c r="B26" s="7">
        <f>B3*B5</f>
        <v>0</v>
      </c>
      <c r="C26" s="7">
        <f>C3*C5</f>
        <v>0</v>
      </c>
      <c r="D26" s="7">
        <f>D3*D5</f>
        <v>0</v>
      </c>
      <c r="E26" s="7">
        <f>E3*E5</f>
        <v>0</v>
      </c>
    </row>
    <row r="27" spans="1:5" s="1" customFormat="1" ht="12.75">
      <c r="A27" s="6" t="s">
        <v>9</v>
      </c>
      <c r="B27" s="7">
        <f>(2*B3*B5)+B24</f>
        <v>0</v>
      </c>
      <c r="C27" s="7">
        <f>(2*C3*C5)+C24</f>
        <v>0</v>
      </c>
      <c r="D27" s="7">
        <f>(2*D3*D5)+D24</f>
        <v>0</v>
      </c>
      <c r="E27" s="7">
        <f>(2*E3*E5)+E24</f>
        <v>0</v>
      </c>
    </row>
    <row r="28" spans="1:5" s="1" customFormat="1" ht="12.75">
      <c r="A28" s="6" t="s">
        <v>8</v>
      </c>
      <c r="B28" s="7">
        <f>(2*B3*B5)+B24-B6</f>
        <v>0</v>
      </c>
      <c r="C28" s="7">
        <f>(2*C3*C5)+C24-C6</f>
        <v>0</v>
      </c>
      <c r="D28" s="7">
        <f>(2*D3*D5)+D24-D6</f>
        <v>0</v>
      </c>
      <c r="E28" s="7">
        <f>(2*E3*E5)+E24-E6</f>
        <v>0</v>
      </c>
    </row>
    <row r="29" spans="1:5" s="1" customFormat="1" ht="12.75">
      <c r="A29" s="3" t="s">
        <v>12</v>
      </c>
      <c r="B29" s="7">
        <f>(B28/2)/8</f>
        <v>0</v>
      </c>
      <c r="C29" s="7">
        <f>(C28/2)/8</f>
        <v>0</v>
      </c>
      <c r="D29" s="7">
        <f>(D28/2)/8</f>
        <v>0</v>
      </c>
      <c r="E29" s="7">
        <f>(E28/2)/8</f>
        <v>0</v>
      </c>
    </row>
    <row r="30" spans="1:5" s="1" customFormat="1" ht="12.75">
      <c r="A30" s="28" t="s">
        <v>11</v>
      </c>
      <c r="B30" s="29">
        <f>(B28/2)/16</f>
        <v>0</v>
      </c>
      <c r="C30" s="29">
        <f>(C28/2)/16</f>
        <v>0</v>
      </c>
      <c r="D30" s="29">
        <f>(D28/2)/16</f>
        <v>0</v>
      </c>
      <c r="E30" s="29">
        <f>(E28/2)/16</f>
        <v>0</v>
      </c>
    </row>
    <row r="31" spans="1:5" s="32" customFormat="1" ht="13.5" thickBot="1">
      <c r="A31" s="30" t="s">
        <v>13</v>
      </c>
      <c r="B31" s="31">
        <f>(B28/2)</f>
        <v>0</v>
      </c>
      <c r="C31" s="31">
        <f>(C28/2)</f>
        <v>0</v>
      </c>
      <c r="D31" s="31">
        <f>(D28/2)</f>
        <v>0</v>
      </c>
      <c r="E31" s="31">
        <f>(E28/2)</f>
        <v>0</v>
      </c>
    </row>
    <row r="32" ht="13.5" thickTop="1"/>
  </sheetData>
  <sheetProtection sheet="1" objects="1" scenarios="1"/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180" verticalDpi="180" orientation="landscape" paperSize="9" scale="105" r:id="rId1"/>
  <headerFooter alignWithMargins="0">
    <oddHeader>&amp;L&amp;F&amp;C&amp;A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patient.xls</dc:title>
  <dc:subject>programmes de réanimation</dc:subject>
  <dc:creator>Dr RAVAT</dc:creator>
  <cp:keywords/>
  <dc:description>programmes de calcul utilisés dans le service brulés (hémodynamique, réa.initiale, bilan nutritionnel, bilan urinaire, calcémie corrigée, pousse seringue...)</dc:description>
  <cp:lastModifiedBy>françois RAVAT</cp:lastModifiedBy>
  <cp:lastPrinted>2001-04-01T18:59:30Z</cp:lastPrinted>
  <dcterms:created xsi:type="dcterms:W3CDTF">1997-11-21T14:31:01Z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